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351"/>
  </bookViews>
  <sheets>
    <sheet name="ATIVO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29" i="1" l="1"/>
  <c r="K29" i="1"/>
  <c r="L20" i="1"/>
  <c r="L19" i="1"/>
  <c r="K19" i="1"/>
  <c r="L18" i="1"/>
  <c r="L17" i="1"/>
  <c r="L16" i="1"/>
  <c r="K16" i="1"/>
  <c r="L15" i="1"/>
  <c r="K15" i="1"/>
  <c r="L14" i="1"/>
  <c r="K14" i="1"/>
  <c r="H26" i="1" l="1"/>
  <c r="G26" i="1"/>
  <c r="H25" i="1"/>
  <c r="G25" i="1"/>
  <c r="H22" i="1"/>
  <c r="G22" i="1"/>
  <c r="H21" i="1"/>
  <c r="H20" i="1" s="1"/>
  <c r="G21" i="1"/>
  <c r="G20" i="1" s="1"/>
  <c r="H15" i="1"/>
  <c r="H14" i="1" s="1"/>
  <c r="G15" i="1"/>
  <c r="G14" i="1" s="1"/>
  <c r="H12" i="1"/>
  <c r="H11" i="1" s="1"/>
  <c r="H10" i="1" s="1"/>
  <c r="H9" i="1" s="1"/>
  <c r="G12" i="1"/>
  <c r="G11" i="1" s="1"/>
  <c r="G10" i="1" s="1"/>
  <c r="G9" i="1" s="1"/>
  <c r="D35" i="1"/>
  <c r="D34" i="1" s="1"/>
  <c r="C35" i="1"/>
  <c r="C34" i="1" s="1"/>
  <c r="D32" i="1"/>
  <c r="C32" i="1"/>
  <c r="D30" i="1"/>
  <c r="C30" i="1"/>
  <c r="C29" i="1" s="1"/>
  <c r="C28" i="1" s="1"/>
  <c r="D29" i="1"/>
  <c r="D28" i="1" s="1"/>
  <c r="D26" i="1"/>
  <c r="D25" i="1" s="1"/>
  <c r="C26" i="1"/>
  <c r="C25" i="1" s="1"/>
  <c r="D18" i="1"/>
  <c r="C18" i="1"/>
  <c r="D16" i="1"/>
  <c r="C16" i="1"/>
  <c r="D14" i="1"/>
  <c r="C14" i="1"/>
  <c r="D12" i="1"/>
  <c r="C12" i="1"/>
  <c r="D11" i="1"/>
  <c r="D10" i="1" s="1"/>
  <c r="D9" i="1" s="1"/>
  <c r="C11" i="1"/>
  <c r="C10" i="1" s="1"/>
  <c r="C9" i="1" s="1"/>
</calcChain>
</file>

<file path=xl/sharedStrings.xml><?xml version="1.0" encoding="utf-8"?>
<sst xmlns="http://schemas.openxmlformats.org/spreadsheetml/2006/main" count="94" uniqueCount="89">
  <si>
    <t>Balanço Patrimonial</t>
  </si>
  <si>
    <t xml:space="preserve">     Jan a Dez/2025     </t>
  </si>
  <si>
    <t xml:space="preserve">     Jan a Dez/2024     </t>
  </si>
  <si>
    <t>Ativo</t>
  </si>
  <si>
    <t xml:space="preserve"> Circulante</t>
  </si>
  <si>
    <t xml:space="preserve">  Disponível</t>
  </si>
  <si>
    <t xml:space="preserve">   Caixa</t>
  </si>
  <si>
    <t xml:space="preserve">    Caixa Geral</t>
  </si>
  <si>
    <t xml:space="preserve">   Bancos Conta Movimento - Recursos Livres</t>
  </si>
  <si>
    <t xml:space="preserve">    Banco Cora - Cta 1600905-6</t>
  </si>
  <si>
    <t xml:space="preserve">   Bancos Conta Movimento-Rec.Restrições</t>
  </si>
  <si>
    <t xml:space="preserve">    Banco do Brasil S/A Cta 37.972-7</t>
  </si>
  <si>
    <t xml:space="preserve">   Aplic.Financ. Liq.Imediata-Rec.Restrição</t>
  </si>
  <si>
    <t xml:space="preserve">    Banco do Brasil - RF S Agil Cta 37015-0</t>
  </si>
  <si>
    <t xml:space="preserve">    Banco do Brasil - RF R Facil Cta 37015-0</t>
  </si>
  <si>
    <t xml:space="preserve">    Banco do Brasil - RF R Facil Cta 37539-0</t>
  </si>
  <si>
    <t xml:space="preserve">    Banco do Brasil - RF R Facil Cta 37972-7</t>
  </si>
  <si>
    <t xml:space="preserve">    BB RF Rd Facil Cta 37539-x Semas TF 08/2</t>
  </si>
  <si>
    <t xml:space="preserve">    BB Cta 37539-x Rf S Agil Semas TF 08/202</t>
  </si>
  <si>
    <t xml:space="preserve">  Desp.Exercicios Seguinte</t>
  </si>
  <si>
    <t xml:space="preserve">   Seguros a Apropriar</t>
  </si>
  <si>
    <t xml:space="preserve">    Seguros</t>
  </si>
  <si>
    <t xml:space="preserve"> Ativo Não Circulante</t>
  </si>
  <si>
    <t xml:space="preserve">  Imobilizado</t>
  </si>
  <si>
    <t xml:space="preserve">   Moveis e Utensílios</t>
  </si>
  <si>
    <t xml:space="preserve">    Móveis, Utensílios e Instalações</t>
  </si>
  <si>
    <t xml:space="preserve">   Maquinas, Equipamentos e Aparelhos</t>
  </si>
  <si>
    <t xml:space="preserve">    Maquinas e Equipamentos</t>
  </si>
  <si>
    <t xml:space="preserve">  (-)Depreciação Acumulada</t>
  </si>
  <si>
    <t xml:space="preserve">   Depreciações e Amortizações Acumulada</t>
  </si>
  <si>
    <t xml:space="preserve">    Depreciação Acumulada Móveis e Utensílio</t>
  </si>
  <si>
    <t xml:space="preserve">    Depreciação Acumulada Maq.Equipamentos</t>
  </si>
  <si>
    <t>PASSIVO</t>
  </si>
  <si>
    <t xml:space="preserve"> Passivo Circulante</t>
  </si>
  <si>
    <t xml:space="preserve">  Contas a Pagar</t>
  </si>
  <si>
    <t xml:space="preserve">   Obrigações Tributárias</t>
  </si>
  <si>
    <t xml:space="preserve">    Contribuição Assistencial a Pagar</t>
  </si>
  <si>
    <t xml:space="preserve">  Recursos de Projetos</t>
  </si>
  <si>
    <t xml:space="preserve">   Recursos de Projetos Municipal</t>
  </si>
  <si>
    <t xml:space="preserve">    PM.SJRP SEMAS TC.nº 53/2023</t>
  </si>
  <si>
    <t xml:space="preserve">    PM.SJRP SEMAS TF.Nº 02/2024</t>
  </si>
  <si>
    <t xml:space="preserve">    PM. SJRP SEMAS TC Nº 45/2024</t>
  </si>
  <si>
    <t xml:space="preserve">    PM.SJRP - SEMAS TF Nº 08/2025</t>
  </si>
  <si>
    <t xml:space="preserve"> Patrimonio Social</t>
  </si>
  <si>
    <t xml:space="preserve">  Outras Reservas</t>
  </si>
  <si>
    <t xml:space="preserve">   Superávit ou Déficit</t>
  </si>
  <si>
    <t xml:space="preserve">    Superávit Acumulado</t>
  </si>
  <si>
    <t xml:space="preserve">    Déficit Acumulado</t>
  </si>
  <si>
    <t xml:space="preserve">  Superávit ou Déficit</t>
  </si>
  <si>
    <t xml:space="preserve">   Resultado Social do Exercício</t>
  </si>
  <si>
    <t xml:space="preserve">    Superavit do Exercicio</t>
  </si>
  <si>
    <t xml:space="preserve">    Deficit do Exercicio</t>
  </si>
  <si>
    <t>Descrição</t>
  </si>
  <si>
    <t>RECEITA</t>
  </si>
  <si>
    <t>Subvenção /Convênio Municipal</t>
  </si>
  <si>
    <t>Receitas com Contribuições</t>
  </si>
  <si>
    <t>Receitas com Doações</t>
  </si>
  <si>
    <t>Outras Receitas</t>
  </si>
  <si>
    <t>Despesas</t>
  </si>
  <si>
    <t>Recursos Humanos</t>
  </si>
  <si>
    <t>Benefício ao Pessoal c/Vinc.Empregatício</t>
  </si>
  <si>
    <t>Encargos Sociais</t>
  </si>
  <si>
    <t>Desp.c/Manutenção</t>
  </si>
  <si>
    <t>Utilidades e Serviços</t>
  </si>
  <si>
    <t>Serviços de Terceiros</t>
  </si>
  <si>
    <t>Material de Expediente</t>
  </si>
  <si>
    <t>Despesas de expediente</t>
  </si>
  <si>
    <t>Despesas Bancárias</t>
  </si>
  <si>
    <t>Despesas Tributárias</t>
  </si>
  <si>
    <t>Ajustes Exercícios Anteriores</t>
  </si>
  <si>
    <t>Depreciação Bens Móveis</t>
  </si>
  <si>
    <t>VARIAÇÕES PATRIMONIAIS</t>
  </si>
  <si>
    <t>Assistencia Social</t>
  </si>
  <si>
    <t>Assistência Social</t>
  </si>
  <si>
    <t xml:space="preserve"> = Déficit </t>
  </si>
  <si>
    <t>SEBASTIANA DA SILVA LOPES</t>
  </si>
  <si>
    <t>CONTADORA - CRC :1 SP 159.603/0</t>
  </si>
  <si>
    <t xml:space="preserve"> PARECER DO CONSELHO FISCAL</t>
  </si>
  <si>
    <t xml:space="preserve"> transações economicas e financeiras foram registradas com regularidades e nos termos da legislação vigente.</t>
  </si>
  <si>
    <t xml:space="preserve"> Portanto, somos de parecer conclusivo na aprovaçâo das demonstrações contábeis sem ressalva.</t>
  </si>
  <si>
    <t>RUBENS DA CUNHA PIRANHE</t>
  </si>
  <si>
    <t>PRESIDENTE - CPF: 202.710.768-10</t>
  </si>
  <si>
    <t>DANIELA PERES BUENO</t>
  </si>
  <si>
    <t>TESOUREIRA - CPF: 255.594.598-95</t>
  </si>
  <si>
    <t>Examinamos os lançamentos de RECEITAS E DESPESAS, referente ao exercicio de 2025, declaramos que todas as</t>
  </si>
  <si>
    <t xml:space="preserve">                                                                                  São José do Rio Preto, 31 de Dezembro de 2025.</t>
  </si>
  <si>
    <t xml:space="preserve">                     CONSELHO FISCAL: João Augusto dos Santos</t>
  </si>
  <si>
    <t xml:space="preserve">                                             Silmara Targa</t>
  </si>
  <si>
    <t xml:space="preserve">                                            Willian Fernandes de Moares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</si>
</sst>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(#,##0.00\)"/>
  </numFmts>
  <fonts count="10" x14ac:knownFonts="1">
    <font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808080"/>
        <bgColor rgb="FF969696"/>
      </patternFill>
    </fill>
    <fill>
      <patternFill patternType="solid">
        <fgColor theme="0" tint="-0.249977111117893"/>
        <bgColor rgb="FFFFFFCC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top"/>
    </xf>
    <xf numFmtId="0" fontId="2" fillId="2" borderId="1" xfId="0" applyFont="1" applyFill="1" applyBorder="1" applyAlignment="1">
      <alignment vertical="top"/>
    </xf>
    <xf numFmtId="164" fontId="2" fillId="2" borderId="1" xfId="0" applyNumberFormat="1" applyFont="1" applyFill="1" applyBorder="1" applyAlignment="1">
      <alignment vertical="top"/>
    </xf>
    <xf numFmtId="0" fontId="1" fillId="3" borderId="1" xfId="0" applyFont="1" applyFill="1" applyBorder="1" applyAlignment="1">
      <alignment vertical="top"/>
    </xf>
    <xf numFmtId="164" fontId="1" fillId="3" borderId="1" xfId="0" applyNumberFormat="1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vertical="top"/>
    </xf>
    <xf numFmtId="164" fontId="4" fillId="2" borderId="1" xfId="0" applyNumberFormat="1" applyFont="1" applyFill="1" applyBorder="1" applyAlignment="1">
      <alignment vertical="top"/>
    </xf>
    <xf numFmtId="0" fontId="2" fillId="4" borderId="1" xfId="0" applyFont="1" applyFill="1" applyBorder="1" applyAlignment="1">
      <alignment vertical="top"/>
    </xf>
    <xf numFmtId="164" fontId="2" fillId="4" borderId="1" xfId="0" applyNumberFormat="1" applyFont="1" applyFill="1" applyBorder="1" applyAlignment="1">
      <alignment vertical="top"/>
    </xf>
    <xf numFmtId="0" fontId="5" fillId="0" borderId="1" xfId="0" applyFont="1" applyFill="1" applyBorder="1" applyAlignment="1">
      <alignment vertical="top"/>
    </xf>
    <xf numFmtId="0" fontId="2" fillId="5" borderId="1" xfId="0" applyFont="1" applyFill="1" applyBorder="1" applyAlignment="1">
      <alignment horizontal="center" vertical="top"/>
    </xf>
    <xf numFmtId="164" fontId="5" fillId="0" borderId="1" xfId="0" applyNumberFormat="1" applyFont="1" applyFill="1" applyBorder="1" applyAlignment="1">
      <alignment vertical="top"/>
    </xf>
    <xf numFmtId="0" fontId="0" fillId="6" borderId="0" xfId="0" applyFill="1"/>
    <xf numFmtId="0" fontId="1" fillId="6" borderId="0" xfId="0" applyFont="1" applyFill="1" applyAlignment="1">
      <alignment vertical="top"/>
    </xf>
    <xf numFmtId="0" fontId="6" fillId="0" borderId="0" xfId="0" applyFont="1" applyFill="1" applyBorder="1" applyAlignment="1" applyProtection="1"/>
    <xf numFmtId="0" fontId="6" fillId="0" borderId="0" xfId="0" applyFont="1" applyFill="1" applyBorder="1" applyAlignment="1" applyProtection="1">
      <alignment horizontal="left"/>
    </xf>
    <xf numFmtId="0" fontId="0" fillId="0" borderId="0" xfId="0" applyFill="1" applyBorder="1" applyAlignment="1">
      <alignment horizontal="left" vertical="top"/>
    </xf>
    <xf numFmtId="0" fontId="0" fillId="0" borderId="0" xfId="0" applyFont="1" applyFill="1" applyAlignment="1">
      <alignment vertical="top"/>
    </xf>
    <xf numFmtId="0" fontId="7" fillId="0" borderId="0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/>
    <xf numFmtId="0" fontId="8" fillId="0" borderId="0" xfId="0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vertical="top"/>
    </xf>
    <xf numFmtId="0" fontId="1" fillId="0" borderId="0" xfId="0" applyFont="1" applyFill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1457325</xdr:colOff>
      <xdr:row>1</xdr:row>
      <xdr:rowOff>38100</xdr:rowOff>
    </xdr:from>
    <xdr:to>
      <xdr:col>5</xdr:col>
      <xdr:colOff>2197158</xdr:colOff>
      <xdr:row>5</xdr:row>
      <xdr:rowOff>155171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15125" y="200025"/>
          <a:ext cx="739833" cy="7647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47"/>
  <sheetViews>
    <sheetView tabSelected="1" topLeftCell="C16" zoomScaleNormal="100" workbookViewId="0">
      <selection activeCell="D1" sqref="D1"/>
    </sheetView>
  </sheetViews>
  <sheetFormatPr defaultColWidth="11.42578125" defaultRowHeight="12.75" x14ac:dyDescent="0.2"/>
  <cols>
    <col min="1" max="1" width="3.42578125" customWidth="1"/>
    <col min="2" max="2" width="40.140625" style="1" customWidth="1"/>
    <col min="3" max="3" width="15.85546875" style="1" customWidth="1"/>
    <col min="4" max="4" width="15.42578125" style="1" customWidth="1"/>
    <col min="5" max="5" width="4" style="1" customWidth="1"/>
    <col min="6" max="6" width="33.5703125" style="1" customWidth="1"/>
    <col min="7" max="7" width="15.140625" style="1" customWidth="1"/>
    <col min="8" max="8" width="16.140625" style="1" customWidth="1"/>
    <col min="9" max="9" width="4.42578125" style="1" customWidth="1"/>
    <col min="10" max="10" width="35.42578125" style="1" customWidth="1"/>
    <col min="11" max="11" width="15.28515625" style="1" customWidth="1"/>
    <col min="12" max="12" width="14.7109375" style="1" customWidth="1"/>
    <col min="13" max="13" width="3" style="1" customWidth="1"/>
    <col min="14" max="1025" width="11.42578125" style="1"/>
  </cols>
  <sheetData>
    <row r="1" spans="1:13" x14ac:dyDescent="0.2">
      <c r="A1" s="15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x14ac:dyDescent="0.2">
      <c r="A2" s="15"/>
      <c r="M2" s="16"/>
    </row>
    <row r="3" spans="1:13" x14ac:dyDescent="0.2">
      <c r="A3" s="15"/>
      <c r="M3" s="16"/>
    </row>
    <row r="4" spans="1:13" x14ac:dyDescent="0.2">
      <c r="A4" s="15"/>
      <c r="M4" s="16"/>
    </row>
    <row r="5" spans="1:13" x14ac:dyDescent="0.2">
      <c r="A5" s="15"/>
      <c r="M5" s="16"/>
    </row>
    <row r="6" spans="1:13" x14ac:dyDescent="0.2">
      <c r="A6" s="15"/>
      <c r="M6" s="16"/>
    </row>
    <row r="7" spans="1:13" ht="12.75" customHeight="1" x14ac:dyDescent="0.2">
      <c r="A7" s="15"/>
      <c r="B7" s="2" t="s">
        <v>0</v>
      </c>
      <c r="C7" s="7" t="s">
        <v>1</v>
      </c>
      <c r="D7" s="6" t="s">
        <v>2</v>
      </c>
      <c r="F7" s="2" t="s">
        <v>0</v>
      </c>
      <c r="G7" s="6" t="s">
        <v>1</v>
      </c>
      <c r="H7" s="6" t="s">
        <v>2</v>
      </c>
      <c r="J7" s="13" t="s">
        <v>52</v>
      </c>
      <c r="K7" s="6" t="s">
        <v>1</v>
      </c>
      <c r="L7" s="6" t="s">
        <v>2</v>
      </c>
      <c r="M7" s="16"/>
    </row>
    <row r="8" spans="1:13" x14ac:dyDescent="0.2">
      <c r="A8" s="15"/>
      <c r="J8" s="8" t="s">
        <v>53</v>
      </c>
      <c r="K8" s="9">
        <v>126362.08</v>
      </c>
      <c r="L8" s="9">
        <v>191634.81</v>
      </c>
      <c r="M8" s="16"/>
    </row>
    <row r="9" spans="1:13" ht="12.75" customHeight="1" x14ac:dyDescent="0.2">
      <c r="A9" s="15"/>
      <c r="B9" s="2" t="s">
        <v>3</v>
      </c>
      <c r="C9" s="3">
        <f>C10+C28</f>
        <v>78834.650000000009</v>
      </c>
      <c r="D9" s="3">
        <f>D10+D28</f>
        <v>5175.6699999999992</v>
      </c>
      <c r="F9" s="2" t="s">
        <v>32</v>
      </c>
      <c r="G9" s="3">
        <f>G10+G20</f>
        <v>78834.649999999994</v>
      </c>
      <c r="H9" s="3">
        <f>H10+H20</f>
        <v>5175.67</v>
      </c>
      <c r="J9" s="12" t="s">
        <v>54</v>
      </c>
      <c r="K9" s="14">
        <v>76758.929999999993</v>
      </c>
      <c r="L9" s="14">
        <v>157827.41</v>
      </c>
      <c r="M9" s="16"/>
    </row>
    <row r="10" spans="1:13" ht="12.75" customHeight="1" x14ac:dyDescent="0.2">
      <c r="A10" s="15"/>
      <c r="B10" s="4" t="s">
        <v>4</v>
      </c>
      <c r="C10" s="5">
        <f>C11+C25</f>
        <v>77559.820000000007</v>
      </c>
      <c r="D10" s="5">
        <f>D11+D25</f>
        <v>3568.5599999999995</v>
      </c>
      <c r="F10" s="4" t="s">
        <v>33</v>
      </c>
      <c r="G10" s="5">
        <f>G11+G14</f>
        <v>76991.53</v>
      </c>
      <c r="H10" s="5">
        <f>H11+H14</f>
        <v>3110.33</v>
      </c>
      <c r="J10" s="12" t="s">
        <v>55</v>
      </c>
      <c r="K10" s="14">
        <v>1500</v>
      </c>
      <c r="L10" s="14">
        <v>1520</v>
      </c>
      <c r="M10" s="16"/>
    </row>
    <row r="11" spans="1:13" ht="12.75" customHeight="1" x14ac:dyDescent="0.2">
      <c r="A11" s="15"/>
      <c r="B11" s="4" t="s">
        <v>5</v>
      </c>
      <c r="C11" s="5">
        <f>C12+C14+C16+C18</f>
        <v>77559.820000000007</v>
      </c>
      <c r="D11" s="5">
        <f>D12+D14+D16+D18</f>
        <v>3499.2099999999996</v>
      </c>
      <c r="F11" s="4" t="s">
        <v>34</v>
      </c>
      <c r="G11" s="5">
        <f>SUM(G12)</f>
        <v>29.61</v>
      </c>
      <c r="H11" s="5">
        <f>SUM(H12)</f>
        <v>0</v>
      </c>
      <c r="J11" s="12" t="s">
        <v>56</v>
      </c>
      <c r="K11" s="14">
        <v>48091</v>
      </c>
      <c r="L11" s="14">
        <v>31872.79</v>
      </c>
      <c r="M11" s="16"/>
    </row>
    <row r="12" spans="1:13" ht="12.75" customHeight="1" x14ac:dyDescent="0.2">
      <c r="A12" s="15"/>
      <c r="B12" s="4" t="s">
        <v>6</v>
      </c>
      <c r="C12" s="5">
        <f>SUM(C13)</f>
        <v>63.03</v>
      </c>
      <c r="D12" s="5">
        <f>SUM(D13)</f>
        <v>48.29</v>
      </c>
      <c r="F12" s="4" t="s">
        <v>35</v>
      </c>
      <c r="G12" s="5">
        <f>SUM(G13)</f>
        <v>29.61</v>
      </c>
      <c r="H12" s="5">
        <f>SUM(H13)</f>
        <v>0</v>
      </c>
      <c r="J12" s="12" t="s">
        <v>57</v>
      </c>
      <c r="K12" s="14">
        <v>12.15</v>
      </c>
      <c r="L12" s="14">
        <v>414.61</v>
      </c>
      <c r="M12" s="16"/>
    </row>
    <row r="13" spans="1:13" ht="12.75" customHeight="1" x14ac:dyDescent="0.2">
      <c r="A13" s="15"/>
      <c r="B13" s="4" t="s">
        <v>7</v>
      </c>
      <c r="C13" s="5">
        <v>63.03</v>
      </c>
      <c r="D13" s="5">
        <v>48.29</v>
      </c>
      <c r="F13" s="4" t="s">
        <v>36</v>
      </c>
      <c r="G13" s="5">
        <v>29.61</v>
      </c>
      <c r="H13" s="5">
        <v>0</v>
      </c>
      <c r="J13" s="12" t="s">
        <v>58</v>
      </c>
      <c r="K13" s="14">
        <v>-126584.3</v>
      </c>
      <c r="L13" s="14">
        <v>-203219.73</v>
      </c>
      <c r="M13" s="16"/>
    </row>
    <row r="14" spans="1:13" ht="12.75" customHeight="1" x14ac:dyDescent="0.2">
      <c r="A14" s="15"/>
      <c r="B14" s="4" t="s">
        <v>8</v>
      </c>
      <c r="C14" s="5">
        <f>SUM(C15)</f>
        <v>512.29</v>
      </c>
      <c r="D14" s="5">
        <f>SUM(D15)</f>
        <v>134.16</v>
      </c>
      <c r="F14" s="4" t="s">
        <v>37</v>
      </c>
      <c r="G14" s="5">
        <f>SUM(G15)</f>
        <v>76961.919999999998</v>
      </c>
      <c r="H14" s="5">
        <f>SUM(H15)</f>
        <v>3110.33</v>
      </c>
      <c r="J14" s="12" t="s">
        <v>59</v>
      </c>
      <c r="K14" s="14">
        <f>-17763.48-20556.48</f>
        <v>-38319.96</v>
      </c>
      <c r="L14" s="14">
        <f>-11667.79-10489.96-19510.62</f>
        <v>-41668.369999999995</v>
      </c>
      <c r="M14" s="16"/>
    </row>
    <row r="15" spans="1:13" ht="12.75" customHeight="1" x14ac:dyDescent="0.2">
      <c r="A15" s="15"/>
      <c r="B15" s="4" t="s">
        <v>9</v>
      </c>
      <c r="C15" s="5">
        <v>512.29</v>
      </c>
      <c r="D15" s="5">
        <v>134.16</v>
      </c>
      <c r="F15" s="4" t="s">
        <v>38</v>
      </c>
      <c r="G15" s="5">
        <f>G16+G17+G18+G19</f>
        <v>76961.919999999998</v>
      </c>
      <c r="H15" s="5">
        <f>H16+H17+H18+H19</f>
        <v>3110.33</v>
      </c>
      <c r="J15" s="12" t="s">
        <v>60</v>
      </c>
      <c r="K15" s="14">
        <f>-4868.75-3117.2</f>
        <v>-7985.95</v>
      </c>
      <c r="L15" s="14">
        <f>-3270.69-0.3-6421.1</f>
        <v>-9692.09</v>
      </c>
      <c r="M15" s="16"/>
    </row>
    <row r="16" spans="1:13" ht="12.75" customHeight="1" x14ac:dyDescent="0.2">
      <c r="A16" s="15"/>
      <c r="B16" s="4" t="s">
        <v>10</v>
      </c>
      <c r="C16" s="5">
        <f>SUM(C17)</f>
        <v>0</v>
      </c>
      <c r="D16" s="5">
        <f>SUM(D17)</f>
        <v>70.400000000000006</v>
      </c>
      <c r="F16" s="4" t="s">
        <v>39</v>
      </c>
      <c r="G16" s="5">
        <v>0</v>
      </c>
      <c r="H16" s="5">
        <v>250.41</v>
      </c>
      <c r="J16" s="12" t="s">
        <v>61</v>
      </c>
      <c r="K16" s="14">
        <f>-6536.7-7536.6</f>
        <v>-14073.3</v>
      </c>
      <c r="L16" s="14">
        <f>-3765.37-6888.55-3652.21</f>
        <v>-14306.130000000001</v>
      </c>
      <c r="M16" s="16"/>
    </row>
    <row r="17" spans="1:13" ht="12.75" customHeight="1" x14ac:dyDescent="0.2">
      <c r="A17" s="15"/>
      <c r="B17" s="4" t="s">
        <v>11</v>
      </c>
      <c r="C17" s="5">
        <v>0</v>
      </c>
      <c r="D17" s="5">
        <v>70.400000000000006</v>
      </c>
      <c r="F17" s="4" t="s">
        <v>40</v>
      </c>
      <c r="G17" s="5">
        <v>0</v>
      </c>
      <c r="H17" s="5">
        <v>13.38</v>
      </c>
      <c r="J17" s="12" t="s">
        <v>62</v>
      </c>
      <c r="K17" s="14">
        <v>-69.349999999999994</v>
      </c>
      <c r="L17" s="14">
        <f>-2613.31-1504.96</f>
        <v>-4118.2700000000004</v>
      </c>
      <c r="M17" s="16"/>
    </row>
    <row r="18" spans="1:13" ht="12.75" customHeight="1" x14ac:dyDescent="0.2">
      <c r="A18" s="15"/>
      <c r="B18" s="4" t="s">
        <v>12</v>
      </c>
      <c r="C18" s="5">
        <f>C19+C20+C21+C22+C23+C24</f>
        <v>76984.5</v>
      </c>
      <c r="D18" s="5">
        <f>D19+D20+D21+D22+D23+D24</f>
        <v>3246.3599999999997</v>
      </c>
      <c r="F18" s="4" t="s">
        <v>41</v>
      </c>
      <c r="G18" s="5">
        <v>0</v>
      </c>
      <c r="H18" s="5">
        <v>2846.54</v>
      </c>
      <c r="J18" s="12" t="s">
        <v>63</v>
      </c>
      <c r="K18" s="14">
        <v>-7285.91</v>
      </c>
      <c r="L18" s="14">
        <f>-1800-1650-6667.5</f>
        <v>-10117.5</v>
      </c>
      <c r="M18" s="16"/>
    </row>
    <row r="19" spans="1:13" ht="12.75" customHeight="1" x14ac:dyDescent="0.2">
      <c r="A19" s="15"/>
      <c r="B19" s="4" t="s">
        <v>13</v>
      </c>
      <c r="C19" s="5">
        <v>0</v>
      </c>
      <c r="D19" s="5">
        <v>38.85</v>
      </c>
      <c r="F19" s="4" t="s">
        <v>42</v>
      </c>
      <c r="G19" s="5">
        <v>76961.919999999998</v>
      </c>
      <c r="H19" s="5">
        <v>0</v>
      </c>
      <c r="J19" s="12" t="s">
        <v>64</v>
      </c>
      <c r="K19" s="14">
        <f>-47590-7316</f>
        <v>-54906</v>
      </c>
      <c r="L19" s="14">
        <f>-14510.79-37175.74-43750-14014.17</f>
        <v>-109450.7</v>
      </c>
      <c r="M19" s="16"/>
    </row>
    <row r="20" spans="1:13" ht="12.75" customHeight="1" x14ac:dyDescent="0.2">
      <c r="A20" s="15"/>
      <c r="B20" s="4" t="s">
        <v>14</v>
      </c>
      <c r="C20" s="5">
        <v>0</v>
      </c>
      <c r="D20" s="5">
        <v>110.86</v>
      </c>
      <c r="F20" s="4" t="s">
        <v>43</v>
      </c>
      <c r="G20" s="5">
        <f>G21+G25</f>
        <v>1843.1200000000001</v>
      </c>
      <c r="H20" s="5">
        <f>H21+H25</f>
        <v>2065.34</v>
      </c>
      <c r="J20" s="12" t="s">
        <v>65</v>
      </c>
      <c r="K20" s="14">
        <v>0</v>
      </c>
      <c r="L20" s="14">
        <f>-3037.81-1765.64</f>
        <v>-4803.45</v>
      </c>
      <c r="M20" s="16"/>
    </row>
    <row r="21" spans="1:13" ht="12.75" customHeight="1" x14ac:dyDescent="0.2">
      <c r="A21" s="15"/>
      <c r="B21" s="4" t="s">
        <v>15</v>
      </c>
      <c r="C21" s="5">
        <v>0</v>
      </c>
      <c r="D21" s="5">
        <v>390.91</v>
      </c>
      <c r="F21" s="4" t="s">
        <v>44</v>
      </c>
      <c r="G21" s="5">
        <f>SUM(G22)</f>
        <v>2065.34</v>
      </c>
      <c r="H21" s="5">
        <f>SUM(H22)</f>
        <v>13650.26</v>
      </c>
      <c r="J21" s="12" t="s">
        <v>66</v>
      </c>
      <c r="K21" s="14">
        <v>-706.38</v>
      </c>
      <c r="L21" s="14">
        <v>-3243.88</v>
      </c>
      <c r="M21" s="16"/>
    </row>
    <row r="22" spans="1:13" ht="12.75" customHeight="1" x14ac:dyDescent="0.2">
      <c r="A22" s="15"/>
      <c r="B22" s="4" t="s">
        <v>16</v>
      </c>
      <c r="C22" s="5">
        <v>0</v>
      </c>
      <c r="D22" s="5">
        <v>2705.74</v>
      </c>
      <c r="F22" s="4" t="s">
        <v>45</v>
      </c>
      <c r="G22" s="5">
        <f>G23+G24</f>
        <v>2065.34</v>
      </c>
      <c r="H22" s="5">
        <f>H23+H24</f>
        <v>13650.26</v>
      </c>
      <c r="J22" s="12" t="s">
        <v>67</v>
      </c>
      <c r="K22" s="14">
        <v>0</v>
      </c>
      <c r="L22" s="14">
        <v>-398.98</v>
      </c>
      <c r="M22" s="16"/>
    </row>
    <row r="23" spans="1:13" ht="12.75" customHeight="1" x14ac:dyDescent="0.2">
      <c r="A23" s="15"/>
      <c r="B23" s="4" t="s">
        <v>17</v>
      </c>
      <c r="C23" s="5">
        <v>44.54</v>
      </c>
      <c r="D23" s="5">
        <v>0</v>
      </c>
      <c r="F23" s="4" t="s">
        <v>46</v>
      </c>
      <c r="G23" s="5">
        <v>25953.43</v>
      </c>
      <c r="H23" s="5">
        <v>23724.16</v>
      </c>
      <c r="J23" s="12" t="s">
        <v>68</v>
      </c>
      <c r="K23" s="14">
        <v>-2905.17</v>
      </c>
      <c r="L23" s="14">
        <v>-100</v>
      </c>
      <c r="M23" s="16"/>
    </row>
    <row r="24" spans="1:13" ht="12.75" customHeight="1" x14ac:dyDescent="0.2">
      <c r="A24" s="15"/>
      <c r="B24" s="4" t="s">
        <v>18</v>
      </c>
      <c r="C24" s="5">
        <v>76939.960000000006</v>
      </c>
      <c r="D24" s="5">
        <v>0</v>
      </c>
      <c r="F24" s="4" t="s">
        <v>47</v>
      </c>
      <c r="G24" s="5">
        <v>-23888.09</v>
      </c>
      <c r="H24" s="5">
        <v>-10073.9</v>
      </c>
      <c r="J24" s="12" t="s">
        <v>69</v>
      </c>
      <c r="K24" s="14">
        <v>0</v>
      </c>
      <c r="L24" s="14">
        <v>-4988.08</v>
      </c>
      <c r="M24" s="16"/>
    </row>
    <row r="25" spans="1:13" ht="12.75" customHeight="1" x14ac:dyDescent="0.2">
      <c r="A25" s="15"/>
      <c r="B25" s="4" t="s">
        <v>19</v>
      </c>
      <c r="C25" s="5">
        <f>SUM(C26)</f>
        <v>0</v>
      </c>
      <c r="D25" s="5">
        <f>SUM(D26)</f>
        <v>69.349999999999994</v>
      </c>
      <c r="F25" s="4" t="s">
        <v>48</v>
      </c>
      <c r="G25" s="5">
        <f>SUM(G26)</f>
        <v>-222.22</v>
      </c>
      <c r="H25" s="5">
        <f>SUM(H26)</f>
        <v>-11584.92</v>
      </c>
      <c r="J25" s="12" t="s">
        <v>70</v>
      </c>
      <c r="K25" s="14">
        <v>-332.28</v>
      </c>
      <c r="L25" s="14">
        <v>-332.28</v>
      </c>
      <c r="M25" s="16"/>
    </row>
    <row r="26" spans="1:13" ht="12.75" customHeight="1" x14ac:dyDescent="0.2">
      <c r="A26" s="15"/>
      <c r="B26" s="4" t="s">
        <v>20</v>
      </c>
      <c r="C26" s="5">
        <f>SUM(C27)</f>
        <v>0</v>
      </c>
      <c r="D26" s="5">
        <f>SUM(D27)</f>
        <v>69.349999999999994</v>
      </c>
      <c r="F26" s="4" t="s">
        <v>49</v>
      </c>
      <c r="G26" s="5">
        <f>G27+G28</f>
        <v>-222.22</v>
      </c>
      <c r="H26" s="5">
        <f>H27+H28</f>
        <v>-11584.92</v>
      </c>
      <c r="J26" s="12" t="s">
        <v>71</v>
      </c>
      <c r="K26" s="14">
        <v>0</v>
      </c>
      <c r="L26" s="14">
        <v>0</v>
      </c>
      <c r="M26" s="16"/>
    </row>
    <row r="27" spans="1:13" ht="12.75" customHeight="1" x14ac:dyDescent="0.2">
      <c r="A27" s="15"/>
      <c r="B27" s="4" t="s">
        <v>21</v>
      </c>
      <c r="C27" s="5">
        <v>0</v>
      </c>
      <c r="D27" s="5">
        <v>69.349999999999994</v>
      </c>
      <c r="F27" s="4" t="s">
        <v>50</v>
      </c>
      <c r="G27" s="5">
        <v>0</v>
      </c>
      <c r="H27" s="5">
        <v>2229.27</v>
      </c>
      <c r="J27" s="12" t="s">
        <v>72</v>
      </c>
      <c r="K27" s="14">
        <v>-6321.96</v>
      </c>
      <c r="L27" s="14">
        <v>0</v>
      </c>
      <c r="M27" s="16"/>
    </row>
    <row r="28" spans="1:13" ht="12.75" customHeight="1" x14ac:dyDescent="0.2">
      <c r="A28" s="15"/>
      <c r="B28" s="4" t="s">
        <v>22</v>
      </c>
      <c r="C28" s="5">
        <f>C29+C34</f>
        <v>1274.8299999999997</v>
      </c>
      <c r="D28" s="5">
        <f>D29+D34</f>
        <v>1607.1099999999997</v>
      </c>
      <c r="F28" s="4" t="s">
        <v>51</v>
      </c>
      <c r="G28" s="5">
        <v>-222.22</v>
      </c>
      <c r="H28" s="5">
        <v>-13814.19</v>
      </c>
      <c r="J28" s="12" t="s">
        <v>73</v>
      </c>
      <c r="K28" s="14">
        <v>6321.96</v>
      </c>
      <c r="L28" s="14">
        <v>0</v>
      </c>
      <c r="M28" s="16"/>
    </row>
    <row r="29" spans="1:13" ht="12.75" customHeight="1" x14ac:dyDescent="0.2">
      <c r="A29" s="15"/>
      <c r="B29" s="4" t="s">
        <v>23</v>
      </c>
      <c r="C29" s="5">
        <f>C30+C32</f>
        <v>2101.1099999999997</v>
      </c>
      <c r="D29" s="5">
        <f>D30+D32</f>
        <v>2101.1099999999997</v>
      </c>
      <c r="J29" s="10" t="s">
        <v>74</v>
      </c>
      <c r="K29" s="11">
        <f>K8+K13+K26</f>
        <v>-222.22000000000116</v>
      </c>
      <c r="L29" s="11">
        <f>L8+L13+L26</f>
        <v>-11584.920000000013</v>
      </c>
      <c r="M29" s="16"/>
    </row>
    <row r="30" spans="1:13" ht="12.75" customHeight="1" x14ac:dyDescent="0.2">
      <c r="A30" s="15"/>
      <c r="B30" s="4" t="s">
        <v>24</v>
      </c>
      <c r="C30" s="5">
        <f>SUM(C31)</f>
        <v>350</v>
      </c>
      <c r="D30" s="5">
        <f>SUM(D31)</f>
        <v>350</v>
      </c>
      <c r="F30" s="17" t="s">
        <v>80</v>
      </c>
      <c r="G30" s="17"/>
      <c r="H30" s="18" t="s">
        <v>82</v>
      </c>
      <c r="I30" s="17"/>
      <c r="K30" s="17" t="s">
        <v>75</v>
      </c>
      <c r="L30" s="19"/>
      <c r="M30" s="16"/>
    </row>
    <row r="31" spans="1:13" ht="12.75" customHeight="1" x14ac:dyDescent="0.2">
      <c r="A31" s="15"/>
      <c r="B31" s="4" t="s">
        <v>25</v>
      </c>
      <c r="C31" s="5">
        <v>350</v>
      </c>
      <c r="D31" s="5">
        <v>350</v>
      </c>
      <c r="F31" s="17" t="s">
        <v>81</v>
      </c>
      <c r="G31" s="17"/>
      <c r="H31" s="17" t="s">
        <v>83</v>
      </c>
      <c r="I31" s="17"/>
      <c r="K31" s="17" t="s">
        <v>76</v>
      </c>
      <c r="L31" s="19"/>
      <c r="M31" s="16"/>
    </row>
    <row r="32" spans="1:13" ht="12.75" customHeight="1" x14ac:dyDescent="0.2">
      <c r="A32" s="15"/>
      <c r="B32" s="4" t="s">
        <v>26</v>
      </c>
      <c r="C32" s="5">
        <f>SUM(C33)</f>
        <v>1751.11</v>
      </c>
      <c r="D32" s="5">
        <f>SUM(D33)</f>
        <v>1751.11</v>
      </c>
      <c r="F32" s="20"/>
      <c r="G32" s="20"/>
      <c r="H32" s="20"/>
      <c r="I32" s="20"/>
      <c r="J32" s="20"/>
      <c r="K32" s="20"/>
      <c r="L32" s="19"/>
      <c r="M32" s="16"/>
    </row>
    <row r="33" spans="1:13" ht="12.75" customHeight="1" x14ac:dyDescent="0.2">
      <c r="A33" s="15"/>
      <c r="B33" s="4" t="s">
        <v>27</v>
      </c>
      <c r="C33" s="5">
        <v>1751.11</v>
      </c>
      <c r="D33" s="5">
        <v>1751.11</v>
      </c>
      <c r="F33" s="20"/>
      <c r="G33" s="20"/>
      <c r="H33" s="20"/>
      <c r="I33" s="20"/>
      <c r="J33" s="20"/>
      <c r="K33" s="20"/>
      <c r="L33" s="19"/>
      <c r="M33" s="16"/>
    </row>
    <row r="34" spans="1:13" ht="12.75" customHeight="1" x14ac:dyDescent="0.2">
      <c r="A34" s="15"/>
      <c r="B34" s="4" t="s">
        <v>28</v>
      </c>
      <c r="C34" s="5">
        <f>SUM(C35)</f>
        <v>-826.28</v>
      </c>
      <c r="D34" s="5">
        <f>SUM(D35)</f>
        <v>-494</v>
      </c>
      <c r="F34" s="20"/>
      <c r="G34" s="20"/>
      <c r="I34" s="21" t="s">
        <v>77</v>
      </c>
      <c r="J34" s="20"/>
      <c r="K34" s="20"/>
      <c r="L34" s="19"/>
      <c r="M34" s="16"/>
    </row>
    <row r="35" spans="1:13" ht="12.75" customHeight="1" x14ac:dyDescent="0.2">
      <c r="A35" s="15"/>
      <c r="B35" s="4" t="s">
        <v>29</v>
      </c>
      <c r="C35" s="5">
        <f>C36+C37</f>
        <v>-826.28</v>
      </c>
      <c r="D35" s="5">
        <f>D36+D37</f>
        <v>-494</v>
      </c>
      <c r="F35" s="20"/>
      <c r="G35" s="20"/>
      <c r="H35" s="20"/>
      <c r="I35" s="20"/>
      <c r="J35" s="20"/>
      <c r="K35" s="20"/>
      <c r="L35" s="19"/>
      <c r="M35" s="16"/>
    </row>
    <row r="36" spans="1:13" ht="12.75" customHeight="1" x14ac:dyDescent="0.2">
      <c r="A36" s="15"/>
      <c r="B36" s="4" t="s">
        <v>30</v>
      </c>
      <c r="C36" s="5">
        <v>-87.6</v>
      </c>
      <c r="D36" s="5">
        <v>-52.56</v>
      </c>
      <c r="F36" s="22"/>
      <c r="G36" s="22" t="s">
        <v>84</v>
      </c>
      <c r="H36" s="22"/>
      <c r="I36" s="22"/>
      <c r="J36" s="23"/>
      <c r="K36" s="23"/>
      <c r="L36" s="19"/>
      <c r="M36" s="16"/>
    </row>
    <row r="37" spans="1:13" ht="12.75" customHeight="1" x14ac:dyDescent="0.2">
      <c r="A37" s="15"/>
      <c r="B37" s="4" t="s">
        <v>31</v>
      </c>
      <c r="C37" s="5">
        <v>-738.68</v>
      </c>
      <c r="D37" s="5">
        <v>-441.44</v>
      </c>
      <c r="F37" s="22"/>
      <c r="G37" s="22" t="s">
        <v>78</v>
      </c>
      <c r="H37" s="22"/>
      <c r="I37" s="22"/>
      <c r="J37" s="23"/>
      <c r="K37" s="23"/>
      <c r="L37" s="19"/>
      <c r="M37" s="16"/>
    </row>
    <row r="38" spans="1:13" x14ac:dyDescent="0.2">
      <c r="A38" s="15"/>
      <c r="F38" s="22"/>
      <c r="G38" s="22" t="s">
        <v>79</v>
      </c>
      <c r="H38" s="22"/>
      <c r="I38" s="22"/>
      <c r="J38" s="23"/>
      <c r="K38" s="23"/>
      <c r="L38" s="19"/>
      <c r="M38" s="16"/>
    </row>
    <row r="39" spans="1:13" x14ac:dyDescent="0.2">
      <c r="A39" s="15"/>
      <c r="B39" s="26"/>
      <c r="C39" s="26"/>
      <c r="D39" s="26"/>
      <c r="E39" s="26"/>
      <c r="F39" s="22"/>
      <c r="G39" s="22"/>
      <c r="H39" s="22"/>
      <c r="I39" s="22"/>
      <c r="J39" s="23"/>
      <c r="K39" s="23"/>
      <c r="L39" s="19"/>
      <c r="M39" s="16"/>
    </row>
    <row r="40" spans="1:13" x14ac:dyDescent="0.2">
      <c r="A40" s="15"/>
      <c r="F40" s="24"/>
      <c r="H40" s="24"/>
      <c r="I40" s="24"/>
      <c r="J40" s="24" t="s">
        <v>85</v>
      </c>
      <c r="K40" s="23"/>
      <c r="L40" s="19"/>
      <c r="M40" s="16"/>
    </row>
    <row r="41" spans="1:13" x14ac:dyDescent="0.2">
      <c r="A41" s="15"/>
      <c r="F41" s="20"/>
      <c r="G41" s="20"/>
      <c r="H41" s="20"/>
      <c r="I41" s="20"/>
      <c r="J41" s="20"/>
      <c r="K41" s="20"/>
      <c r="L41" s="19"/>
      <c r="M41" s="16"/>
    </row>
    <row r="42" spans="1:13" x14ac:dyDescent="0.2">
      <c r="A42" s="15"/>
      <c r="F42" s="25"/>
      <c r="G42" s="25" t="s">
        <v>86</v>
      </c>
      <c r="H42" s="25"/>
      <c r="I42" s="20"/>
      <c r="J42" s="20"/>
      <c r="K42" s="20"/>
      <c r="L42" s="19"/>
      <c r="M42" s="16"/>
    </row>
    <row r="43" spans="1:13" x14ac:dyDescent="0.2">
      <c r="A43" s="15"/>
      <c r="F43" s="26"/>
      <c r="G43" s="26" t="s">
        <v>87</v>
      </c>
      <c r="H43" s="26"/>
      <c r="I43" s="20"/>
      <c r="J43" s="20"/>
      <c r="K43" s="20"/>
      <c r="L43" s="19"/>
      <c r="M43" s="16"/>
    </row>
    <row r="44" spans="1:13" x14ac:dyDescent="0.2">
      <c r="A44" s="15"/>
      <c r="F44" s="26"/>
      <c r="G44" s="26" t="s">
        <v>88</v>
      </c>
      <c r="H44" s="19"/>
      <c r="I44" s="19"/>
      <c r="J44" s="19"/>
      <c r="K44" s="19"/>
      <c r="L44" s="19"/>
      <c r="M44" s="16"/>
    </row>
    <row r="45" spans="1:13" x14ac:dyDescent="0.2">
      <c r="A45" s="15"/>
      <c r="M45" s="16"/>
    </row>
    <row r="46" spans="1:13" x14ac:dyDescent="0.2">
      <c r="A46" s="15"/>
      <c r="M46" s="16"/>
    </row>
    <row r="47" spans="1:13" x14ac:dyDescent="0.2">
      <c r="A47" s="15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</row>
  </sheetData>
  <pageMargins left="0.78749999999999998" right="0.78749999999999998" top="0.78819444444444398" bottom="0.78819444444444398" header="0.31527777777777799" footer="0.31527777777777799"/>
  <pageSetup paperSize="9" orientation="portrait" horizontalDpi="300" verticalDpi="300"/>
  <headerFooter>
    <oddHeader>&amp;L&amp;K000000BALANÇO PATRIMONIAL
SOS - ASSOCIAÇÃO BENEFICENTE SOLO SAGRADO
Período: 01/01 a 31/12</oddHeader>
    <oddFooter>&amp;L&amp;K000000Página: &amp;P de &amp;N
S DA S Lopes Contabilidade
Av. São Judas Tadeu 35  São José do Rio Preto SP Fone:(17)997114264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ATIVO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User</cp:lastModifiedBy>
  <cp:revision>0</cp:revision>
  <dcterms:modified xsi:type="dcterms:W3CDTF">2026-02-11T23:25:15Z</dcterms:modified>
  <dc:language>pt-BR</dc:language>
</cp:coreProperties>
</file>